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435"/>
  </bookViews>
  <sheets>
    <sheet name="Vorlage für Homepage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J8" i="5"/>
  <c r="J9" i="5"/>
  <c r="J10" i="5"/>
  <c r="J7" i="5"/>
  <c r="F8" i="5"/>
  <c r="F9" i="5"/>
  <c r="F10" i="5"/>
  <c r="D7" i="5"/>
  <c r="D8" i="5"/>
  <c r="D9" i="5"/>
  <c r="D10" i="5"/>
  <c r="J14" i="5" l="1"/>
  <c r="K8" i="5" l="1"/>
  <c r="K7" i="5" l="1"/>
  <c r="J17" i="5" l="1"/>
  <c r="J20" i="5"/>
  <c r="J23" i="5"/>
  <c r="D16" i="5"/>
  <c r="G10" i="5"/>
  <c r="G7" i="5"/>
  <c r="F23" i="5"/>
  <c r="F20" i="5"/>
  <c r="F17" i="5"/>
  <c r="F14" i="5"/>
  <c r="D15" i="5"/>
  <c r="D17" i="5"/>
  <c r="D18" i="5"/>
  <c r="D19" i="5"/>
  <c r="D20" i="5"/>
  <c r="D21" i="5"/>
  <c r="D22" i="5"/>
  <c r="D23" i="5"/>
  <c r="D24" i="5"/>
  <c r="D25" i="5"/>
  <c r="D14" i="5"/>
  <c r="K14" i="5" s="1"/>
  <c r="K17" i="5" l="1"/>
  <c r="K20" i="5"/>
  <c r="G21" i="5"/>
  <c r="K15" i="5"/>
  <c r="K22" i="5"/>
  <c r="G9" i="5"/>
  <c r="K24" i="5"/>
  <c r="G23" i="5"/>
  <c r="G20" i="5"/>
  <c r="K9" i="5"/>
  <c r="K10" i="5"/>
  <c r="G15" i="5"/>
  <c r="K25" i="5"/>
  <c r="K16" i="5"/>
  <c r="G17" i="5"/>
  <c r="K18" i="5"/>
  <c r="K19" i="5"/>
  <c r="K21" i="5"/>
  <c r="K23" i="5"/>
  <c r="G14" i="5"/>
  <c r="G8" i="5"/>
  <c r="G25" i="5"/>
  <c r="G19" i="5"/>
  <c r="G24" i="5"/>
  <c r="G16" i="5"/>
  <c r="G22" i="5"/>
  <c r="G18" i="5"/>
</calcChain>
</file>

<file path=xl/sharedStrings.xml><?xml version="1.0" encoding="utf-8"?>
<sst xmlns="http://schemas.openxmlformats.org/spreadsheetml/2006/main" count="53" uniqueCount="26">
  <si>
    <t>24-43</t>
  </si>
  <si>
    <t>44-53</t>
  </si>
  <si>
    <t>54-65</t>
  </si>
  <si>
    <t>20-23</t>
  </si>
  <si>
    <t>Alter</t>
  </si>
  <si>
    <t>Basis</t>
  </si>
  <si>
    <t>Komfort</t>
  </si>
  <si>
    <t>Super</t>
  </si>
  <si>
    <t>AN Risikobeitrag</t>
  </si>
  <si>
    <t>AG Risikobeitrag</t>
  </si>
  <si>
    <t>Sparbeitrag Total</t>
  </si>
  <si>
    <t>AG Sparbeitrag in CHF</t>
  </si>
  <si>
    <t>AN Sparbeitrag in CHF</t>
  </si>
  <si>
    <t>AG Sparbeitrag in %</t>
  </si>
  <si>
    <t>AN Sparbeitrag in %</t>
  </si>
  <si>
    <t>Abzug Total mit Risikobeitrag AN</t>
  </si>
  <si>
    <t>Standard</t>
  </si>
  <si>
    <t>Eingabefeld</t>
  </si>
  <si>
    <t>Gemäss Vorsorge-Reglement ab 1.01.2018</t>
  </si>
  <si>
    <t>Risikobeitrag AN und AG in CHF</t>
  </si>
  <si>
    <t>AG = Arbeitgeber</t>
  </si>
  <si>
    <t>AN = Arbeitnehmer</t>
  </si>
  <si>
    <t>Sparplan</t>
  </si>
  <si>
    <t>Gemäss Vorsorge-Reglement bis 31.12.2017 (Relevanter Lohn bereinigt um Abzug des Koordinationsbeitrages von 11000.- CHF/Jahr (13. Lohn war ohne Abzug der Rest aufgeteilt).</t>
  </si>
  <si>
    <t>Jahreslohn:</t>
  </si>
  <si>
    <t>Die Abzüge variieren je nach Altersklasse und des vom Arbeitnehmer ausgewählten Sparplanes.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</si>
</sst>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2" fontId="0" fillId="6" borderId="4" xfId="0" applyNumberFormat="1" applyFill="1" applyBorder="1" applyAlignment="1">
      <alignment horizontal="center"/>
    </xf>
    <xf numFmtId="10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0" fontId="0" fillId="5" borderId="4" xfId="0" applyNumberFormat="1" applyFill="1" applyBorder="1" applyAlignment="1">
      <alignment horizontal="center"/>
    </xf>
    <xf numFmtId="10" fontId="0" fillId="3" borderId="4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2" fillId="6" borderId="4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4" xfId="0" applyBorder="1"/>
    <xf numFmtId="0" fontId="0" fillId="4" borderId="4" xfId="0" applyFill="1" applyBorder="1" applyAlignment="1">
      <alignment horizontal="center" vertical="center"/>
    </xf>
    <xf numFmtId="10" fontId="0" fillId="4" borderId="4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10" fontId="0" fillId="4" borderId="4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2" fillId="2" borderId="4" xfId="0" applyNumberFormat="1" applyFont="1" applyFill="1" applyBorder="1" applyProtection="1">
      <protection locked="0"/>
    </xf>
    <xf numFmtId="2" fontId="0" fillId="4" borderId="4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10" fontId="0" fillId="4" borderId="4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946377</xdr:colOff>
      <xdr:row>25</xdr:row>
      <xdr:rowOff>38611</xdr:rowOff>
    </xdr:from>
    <xdr:to>
      <xdr:col>10</xdr:col>
      <xdr:colOff>939362</xdr:colOff>
      <xdr:row>28</xdr:row>
      <xdr:rowOff>65690</xdr:rowOff>
    </xdr:to>
    <xdr:sp macro="" textlink="">
      <xdr:nvSpPr>
        <xdr:cNvPr id="8" name="Nach oben gebogener Pfeil 7"/>
        <xdr:cNvSpPr/>
      </xdr:nvSpPr>
      <xdr:spPr>
        <a:xfrm>
          <a:off x="2601756" y="5484283"/>
          <a:ext cx="7429054" cy="598579"/>
        </a:xfrm>
        <a:prstGeom prst="bentUpArrow">
          <a:avLst>
            <a:gd name="adj1" fmla="val 50000"/>
            <a:gd name="adj2" fmla="val 49405"/>
            <a:gd name="adj3" fmla="val 33333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98534</xdr:colOff>
      <xdr:row>0</xdr:row>
      <xdr:rowOff>72258</xdr:rowOff>
    </xdr:from>
    <xdr:to>
      <xdr:col>3</xdr:col>
      <xdr:colOff>610913</xdr:colOff>
      <xdr:row>2</xdr:row>
      <xdr:rowOff>157655</xdr:rowOff>
    </xdr:to>
    <xdr:sp macro="" textlink="">
      <xdr:nvSpPr>
        <xdr:cNvPr id="2" name="Pfeil nach links 1"/>
        <xdr:cNvSpPr/>
      </xdr:nvSpPr>
      <xdr:spPr>
        <a:xfrm>
          <a:off x="1753913" y="72258"/>
          <a:ext cx="1530569" cy="466397"/>
        </a:xfrm>
        <a:prstGeom prst="leftArrow">
          <a:avLst>
            <a:gd name="adj1" fmla="val 50000"/>
            <a:gd name="adj2" fmla="val 9084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abSelected="1" zoomScale="145" zoomScaleNormal="145" workbookViewId="0">
      <selection activeCell="B5" sqref="B5"/>
    </sheetView>
  </sheetViews>
  <sheetFormatPr baseColWidth="10" defaultRowHeight="15" x14ac:dyDescent="0.25"/>
  <cols>
    <col min="1" max="1" width="12.140625" customWidth="1"/>
    <col min="2" max="2" width="12.7109375" bestFit="1" customWidth="1"/>
    <col min="3" max="3" width="15.28515625" customWidth="1"/>
    <col min="4" max="4" width="14.85546875" customWidth="1"/>
    <col min="5" max="5" width="14.28515625" customWidth="1"/>
    <col min="6" max="6" width="13.7109375" customWidth="1"/>
    <col min="7" max="7" width="12.5703125" style="4" customWidth="1"/>
    <col min="8" max="9" width="13.7109375" customWidth="1"/>
    <col min="10" max="10" width="13.42578125" customWidth="1"/>
    <col min="11" max="11" width="18.28515625" customWidth="1"/>
    <col min="12" max="12" width="8.85546875" customWidth="1"/>
  </cols>
  <sheetData>
    <row r="2" spans="1:12" x14ac:dyDescent="0.25">
      <c r="A2" s="20" t="s">
        <v>24</v>
      </c>
      <c r="B2" s="26">
        <v>65000</v>
      </c>
      <c r="C2" s="28" t="s">
        <v>17</v>
      </c>
      <c r="D2" s="29"/>
    </row>
    <row r="4" spans="1:12" ht="9" customHeight="1" x14ac:dyDescent="0.25"/>
    <row r="5" spans="1:12" x14ac:dyDescent="0.25">
      <c r="A5" t="s">
        <v>23</v>
      </c>
    </row>
    <row r="6" spans="1:12" ht="45" x14ac:dyDescent="0.25">
      <c r="A6" s="5" t="s">
        <v>4</v>
      </c>
      <c r="B6" s="5" t="s">
        <v>22</v>
      </c>
      <c r="C6" s="6" t="s">
        <v>14</v>
      </c>
      <c r="D6" s="6" t="s">
        <v>12</v>
      </c>
      <c r="E6" s="6" t="s">
        <v>13</v>
      </c>
      <c r="F6" s="6" t="s">
        <v>11</v>
      </c>
      <c r="G6" s="6" t="s">
        <v>10</v>
      </c>
      <c r="H6" s="6" t="s">
        <v>8</v>
      </c>
      <c r="I6" s="6" t="s">
        <v>9</v>
      </c>
      <c r="J6" s="6" t="s">
        <v>19</v>
      </c>
      <c r="K6" s="6" t="s">
        <v>15</v>
      </c>
    </row>
    <row r="7" spans="1:12" x14ac:dyDescent="0.25">
      <c r="A7" s="21" t="s">
        <v>3</v>
      </c>
      <c r="B7" s="9" t="s">
        <v>16</v>
      </c>
      <c r="C7" s="8">
        <v>0</v>
      </c>
      <c r="D7" s="7">
        <f>C7*($B$2-11000)</f>
        <v>0</v>
      </c>
      <c r="E7" s="22">
        <v>0</v>
      </c>
      <c r="F7" s="23">
        <f>E7*($B$2-11000)</f>
        <v>0</v>
      </c>
      <c r="G7" s="7">
        <f>F7+D7</f>
        <v>0</v>
      </c>
      <c r="H7" s="24">
        <v>1.4999999999999999E-2</v>
      </c>
      <c r="I7" s="24">
        <v>1.4999999999999999E-2</v>
      </c>
      <c r="J7" s="25">
        <f>(H7+I7)*($B$2-11000)</f>
        <v>1620</v>
      </c>
      <c r="K7" s="16">
        <f>D7+J7/2</f>
        <v>810</v>
      </c>
      <c r="L7" s="1"/>
    </row>
    <row r="8" spans="1:12" x14ac:dyDescent="0.25">
      <c r="A8" s="21" t="s">
        <v>0</v>
      </c>
      <c r="B8" s="9" t="s">
        <v>16</v>
      </c>
      <c r="C8" s="8">
        <v>0.05</v>
      </c>
      <c r="D8" s="7">
        <f>C8*($B$2-11000)</f>
        <v>2700</v>
      </c>
      <c r="E8" s="22">
        <v>0.05</v>
      </c>
      <c r="F8" s="27">
        <f t="shared" ref="F8:F10" si="0">E8*($B$2-11000)</f>
        <v>2700</v>
      </c>
      <c r="G8" s="7">
        <f t="shared" ref="G8:G10" si="1">F8+D8</f>
        <v>5400</v>
      </c>
      <c r="H8" s="24">
        <v>1.4999999999999999E-2</v>
      </c>
      <c r="I8" s="24">
        <v>1.4999999999999999E-2</v>
      </c>
      <c r="J8" s="25">
        <f t="shared" ref="J8:J10" si="2">(H8+I8)*($B$2-11000)</f>
        <v>1620</v>
      </c>
      <c r="K8" s="16">
        <f>D8+J8/2</f>
        <v>3510</v>
      </c>
    </row>
    <row r="9" spans="1:12" x14ac:dyDescent="0.25">
      <c r="A9" s="21" t="s">
        <v>1</v>
      </c>
      <c r="B9" s="9" t="s">
        <v>16</v>
      </c>
      <c r="C9" s="8">
        <v>0.06</v>
      </c>
      <c r="D9" s="7">
        <f t="shared" ref="D9:D10" si="3">C9*($B$2-11000)</f>
        <v>3240</v>
      </c>
      <c r="E9" s="22">
        <v>0.06</v>
      </c>
      <c r="F9" s="27">
        <f t="shared" si="0"/>
        <v>3240</v>
      </c>
      <c r="G9" s="7">
        <f t="shared" si="1"/>
        <v>6480</v>
      </c>
      <c r="H9" s="24">
        <v>1.4999999999999999E-2</v>
      </c>
      <c r="I9" s="24">
        <v>1.4999999999999999E-2</v>
      </c>
      <c r="J9" s="25">
        <f t="shared" si="2"/>
        <v>1620</v>
      </c>
      <c r="K9" s="16">
        <f>D9+J9/2</f>
        <v>4050</v>
      </c>
    </row>
    <row r="10" spans="1:12" x14ac:dyDescent="0.25">
      <c r="A10" s="21" t="s">
        <v>2</v>
      </c>
      <c r="B10" s="9" t="s">
        <v>16</v>
      </c>
      <c r="C10" s="8">
        <v>7.0000000000000007E-2</v>
      </c>
      <c r="D10" s="7">
        <f t="shared" si="3"/>
        <v>3780.0000000000005</v>
      </c>
      <c r="E10" s="22">
        <v>7.0000000000000007E-2</v>
      </c>
      <c r="F10" s="27">
        <f t="shared" si="0"/>
        <v>3780.0000000000005</v>
      </c>
      <c r="G10" s="7">
        <f t="shared" si="1"/>
        <v>7560.0000000000009</v>
      </c>
      <c r="H10" s="24">
        <v>1.4999999999999999E-2</v>
      </c>
      <c r="I10" s="24">
        <v>1.4999999999999999E-2</v>
      </c>
      <c r="J10" s="25">
        <f t="shared" si="2"/>
        <v>1620</v>
      </c>
      <c r="K10" s="16">
        <f>D10+J10/2</f>
        <v>4590</v>
      </c>
    </row>
    <row r="11" spans="1:12" x14ac:dyDescent="0.25">
      <c r="G11"/>
    </row>
    <row r="12" spans="1:12" x14ac:dyDescent="0.25">
      <c r="A12" t="s">
        <v>18</v>
      </c>
    </row>
    <row r="13" spans="1:12" ht="45" x14ac:dyDescent="0.25">
      <c r="A13" s="21" t="s">
        <v>4</v>
      </c>
      <c r="B13" s="5" t="s">
        <v>22</v>
      </c>
      <c r="C13" s="6" t="s">
        <v>14</v>
      </c>
      <c r="D13" s="6" t="s">
        <v>12</v>
      </c>
      <c r="E13" s="6" t="s">
        <v>13</v>
      </c>
      <c r="F13" s="6" t="s">
        <v>11</v>
      </c>
      <c r="G13" s="6" t="s">
        <v>10</v>
      </c>
      <c r="H13" s="6" t="s">
        <v>8</v>
      </c>
      <c r="I13" s="6" t="s">
        <v>9</v>
      </c>
      <c r="J13" s="6" t="s">
        <v>19</v>
      </c>
      <c r="K13" s="6" t="s">
        <v>15</v>
      </c>
    </row>
    <row r="14" spans="1:12" x14ac:dyDescent="0.25">
      <c r="A14" s="30" t="s">
        <v>3</v>
      </c>
      <c r="B14" s="9" t="s">
        <v>5</v>
      </c>
      <c r="C14" s="8">
        <v>3.5000000000000003E-2</v>
      </c>
      <c r="D14" s="7">
        <f t="shared" ref="D14:D25" si="4">C14*$B$2</f>
        <v>2275</v>
      </c>
      <c r="E14" s="32">
        <v>5.7500000000000002E-2</v>
      </c>
      <c r="F14" s="33">
        <f>E14*$B$2</f>
        <v>3737.5</v>
      </c>
      <c r="G14" s="7">
        <f>D14+F14</f>
        <v>6012.5</v>
      </c>
      <c r="H14" s="32">
        <v>1.4999999999999999E-2</v>
      </c>
      <c r="I14" s="32">
        <v>1.4999999999999999E-2</v>
      </c>
      <c r="J14" s="34">
        <f>(H14+I14)*$B$2</f>
        <v>1950</v>
      </c>
      <c r="K14" s="16">
        <f>D14+J14/2</f>
        <v>3250</v>
      </c>
    </row>
    <row r="15" spans="1:12" x14ac:dyDescent="0.25">
      <c r="A15" s="30"/>
      <c r="B15" s="10" t="s">
        <v>6</v>
      </c>
      <c r="C15" s="12">
        <v>4.7500000000000001E-2</v>
      </c>
      <c r="D15" s="14">
        <f t="shared" si="4"/>
        <v>3087.5</v>
      </c>
      <c r="E15" s="32"/>
      <c r="F15" s="33"/>
      <c r="G15" s="14">
        <f>D15+F14</f>
        <v>6825</v>
      </c>
      <c r="H15" s="32"/>
      <c r="I15" s="32"/>
      <c r="J15" s="35"/>
      <c r="K15" s="17">
        <f>D15+J14/2</f>
        <v>4062.5</v>
      </c>
    </row>
    <row r="16" spans="1:12" x14ac:dyDescent="0.25">
      <c r="A16" s="30"/>
      <c r="B16" s="11" t="s">
        <v>7</v>
      </c>
      <c r="C16" s="13">
        <v>5.7500000000000002E-2</v>
      </c>
      <c r="D16" s="15">
        <f t="shared" si="4"/>
        <v>3737.5</v>
      </c>
      <c r="E16" s="32"/>
      <c r="F16" s="33"/>
      <c r="G16" s="15">
        <f>D16+F14</f>
        <v>7475</v>
      </c>
      <c r="H16" s="32"/>
      <c r="I16" s="32"/>
      <c r="J16" s="36"/>
      <c r="K16" s="18">
        <f>D16+J14/2</f>
        <v>4712.5</v>
      </c>
    </row>
    <row r="17" spans="1:12" x14ac:dyDescent="0.25">
      <c r="A17" s="31" t="s">
        <v>0</v>
      </c>
      <c r="B17" s="9" t="s">
        <v>5</v>
      </c>
      <c r="C17" s="8">
        <v>4.4999999999999998E-2</v>
      </c>
      <c r="D17" s="7">
        <f t="shared" si="4"/>
        <v>2925</v>
      </c>
      <c r="E17" s="32">
        <v>7.0000000000000007E-2</v>
      </c>
      <c r="F17" s="33">
        <f>E17*$B$2</f>
        <v>4550</v>
      </c>
      <c r="G17" s="7">
        <f>D17+F17</f>
        <v>7475</v>
      </c>
      <c r="H17" s="32">
        <v>1.4999999999999999E-2</v>
      </c>
      <c r="I17" s="32">
        <v>1.4999999999999999E-2</v>
      </c>
      <c r="J17" s="34">
        <f>(H17+I17)*$B$2</f>
        <v>1950</v>
      </c>
      <c r="K17" s="16">
        <f>D17+J17/2</f>
        <v>3900</v>
      </c>
    </row>
    <row r="18" spans="1:12" x14ac:dyDescent="0.25">
      <c r="A18" s="31"/>
      <c r="B18" s="10" t="s">
        <v>6</v>
      </c>
      <c r="C18" s="12">
        <v>5.7500000000000002E-2</v>
      </c>
      <c r="D18" s="14">
        <f t="shared" si="4"/>
        <v>3737.5</v>
      </c>
      <c r="E18" s="32"/>
      <c r="F18" s="33"/>
      <c r="G18" s="14">
        <f>D18+F17</f>
        <v>8287.5</v>
      </c>
      <c r="H18" s="32"/>
      <c r="I18" s="32"/>
      <c r="J18" s="35"/>
      <c r="K18" s="17">
        <f>D18+J17/2</f>
        <v>4712.5</v>
      </c>
    </row>
    <row r="19" spans="1:12" x14ac:dyDescent="0.25">
      <c r="A19" s="31"/>
      <c r="B19" s="11" t="s">
        <v>7</v>
      </c>
      <c r="C19" s="13">
        <v>7.0000000000000007E-2</v>
      </c>
      <c r="D19" s="15">
        <f t="shared" si="4"/>
        <v>4550</v>
      </c>
      <c r="E19" s="32"/>
      <c r="F19" s="33"/>
      <c r="G19" s="15">
        <f>D19+F17</f>
        <v>9100</v>
      </c>
      <c r="H19" s="32"/>
      <c r="I19" s="32"/>
      <c r="J19" s="36"/>
      <c r="K19" s="18">
        <f>D19+J17/2</f>
        <v>5525</v>
      </c>
    </row>
    <row r="20" spans="1:12" x14ac:dyDescent="0.25">
      <c r="A20" s="30" t="s">
        <v>1</v>
      </c>
      <c r="B20" s="9" t="s">
        <v>5</v>
      </c>
      <c r="C20" s="8">
        <v>5.2499999999999998E-2</v>
      </c>
      <c r="D20" s="7">
        <f t="shared" si="4"/>
        <v>3412.5</v>
      </c>
      <c r="E20" s="32">
        <v>8.2500000000000004E-2</v>
      </c>
      <c r="F20" s="33">
        <f>E20*$B$2</f>
        <v>5362.5</v>
      </c>
      <c r="G20" s="7">
        <f>D20+F20</f>
        <v>8775</v>
      </c>
      <c r="H20" s="32">
        <v>1.4999999999999999E-2</v>
      </c>
      <c r="I20" s="32">
        <v>1.4999999999999999E-2</v>
      </c>
      <c r="J20" s="34">
        <f>(H20+I20)*$B$2</f>
        <v>1950</v>
      </c>
      <c r="K20" s="16">
        <f>D20+J20/2</f>
        <v>4387.5</v>
      </c>
    </row>
    <row r="21" spans="1:12" x14ac:dyDescent="0.25">
      <c r="A21" s="30"/>
      <c r="B21" s="10" t="s">
        <v>6</v>
      </c>
      <c r="C21" s="12">
        <v>6.7500000000000004E-2</v>
      </c>
      <c r="D21" s="14">
        <f t="shared" si="4"/>
        <v>4387.5</v>
      </c>
      <c r="E21" s="32"/>
      <c r="F21" s="33"/>
      <c r="G21" s="14">
        <f>D21+F20</f>
        <v>9750</v>
      </c>
      <c r="H21" s="32"/>
      <c r="I21" s="32"/>
      <c r="J21" s="35"/>
      <c r="K21" s="17">
        <f>D21+J20/2</f>
        <v>5362.5</v>
      </c>
    </row>
    <row r="22" spans="1:12" x14ac:dyDescent="0.25">
      <c r="A22" s="30"/>
      <c r="B22" s="11" t="s">
        <v>7</v>
      </c>
      <c r="C22" s="13">
        <v>8.2500000000000004E-2</v>
      </c>
      <c r="D22" s="15">
        <f t="shared" si="4"/>
        <v>5362.5</v>
      </c>
      <c r="E22" s="32"/>
      <c r="F22" s="33"/>
      <c r="G22" s="15">
        <f>D22+F20</f>
        <v>10725</v>
      </c>
      <c r="H22" s="32"/>
      <c r="I22" s="32"/>
      <c r="J22" s="36"/>
      <c r="K22" s="18">
        <f>D22+J20/2</f>
        <v>6337.5</v>
      </c>
    </row>
    <row r="23" spans="1:12" x14ac:dyDescent="0.25">
      <c r="A23" s="30" t="s">
        <v>2</v>
      </c>
      <c r="B23" s="9" t="s">
        <v>5</v>
      </c>
      <c r="C23" s="8">
        <v>0.06</v>
      </c>
      <c r="D23" s="7">
        <f t="shared" si="4"/>
        <v>3900</v>
      </c>
      <c r="E23" s="32">
        <v>9.7500000000000003E-2</v>
      </c>
      <c r="F23" s="33">
        <f>E23*$B$2</f>
        <v>6337.5</v>
      </c>
      <c r="G23" s="7">
        <f>D23+F23</f>
        <v>10237.5</v>
      </c>
      <c r="H23" s="32">
        <v>1.4999999999999999E-2</v>
      </c>
      <c r="I23" s="32">
        <v>1.4999999999999999E-2</v>
      </c>
      <c r="J23" s="34">
        <f>(H23+I23)*$B$2</f>
        <v>1950</v>
      </c>
      <c r="K23" s="16">
        <f>D23+J23/2</f>
        <v>4875</v>
      </c>
    </row>
    <row r="24" spans="1:12" x14ac:dyDescent="0.25">
      <c r="A24" s="30"/>
      <c r="B24" s="10" t="s">
        <v>6</v>
      </c>
      <c r="C24" s="12">
        <v>0.08</v>
      </c>
      <c r="D24" s="14">
        <f t="shared" si="4"/>
        <v>5200</v>
      </c>
      <c r="E24" s="32"/>
      <c r="F24" s="33"/>
      <c r="G24" s="14">
        <f>D24+F23</f>
        <v>11537.5</v>
      </c>
      <c r="H24" s="32"/>
      <c r="I24" s="32"/>
      <c r="J24" s="35"/>
      <c r="K24" s="17">
        <f>D24+J23/2</f>
        <v>6175</v>
      </c>
      <c r="L24" s="2"/>
    </row>
    <row r="25" spans="1:12" x14ac:dyDescent="0.25">
      <c r="A25" s="30"/>
      <c r="B25" s="11" t="s">
        <v>7</v>
      </c>
      <c r="C25" s="13">
        <v>9.7500000000000003E-2</v>
      </c>
      <c r="D25" s="15">
        <f t="shared" si="4"/>
        <v>6337.5</v>
      </c>
      <c r="E25" s="32"/>
      <c r="F25" s="33"/>
      <c r="G25" s="15">
        <f>D25+F23</f>
        <v>12675</v>
      </c>
      <c r="H25" s="32"/>
      <c r="I25" s="32"/>
      <c r="J25" s="36"/>
      <c r="K25" s="18">
        <f>D25+J23/2</f>
        <v>7312.5</v>
      </c>
      <c r="L25" s="3"/>
    </row>
    <row r="27" spans="1:12" x14ac:dyDescent="0.25">
      <c r="A27" t="s">
        <v>21</v>
      </c>
    </row>
    <row r="28" spans="1:12" x14ac:dyDescent="0.25">
      <c r="A28" t="s">
        <v>20</v>
      </c>
      <c r="D28" s="19" t="s">
        <v>25</v>
      </c>
    </row>
  </sheetData>
  <sheetProtection algorithmName="SHA-512" hashValue="ValtuxDwcUVUk2UrDZ0eN+qhhQ4f7zvZC280ch1NrXQo61jazb3F+ifHPyNGYJunT3jnTStbYFt9GxQapbpdug==" saltValue="D9gphJU9NOmJmJKEqBJX3A==" spinCount="100000" sheet="1" objects="1" scenarios="1"/>
  <mergeCells count="25">
    <mergeCell ref="J23:J25"/>
    <mergeCell ref="H23:H25"/>
    <mergeCell ref="I23:I25"/>
    <mergeCell ref="I14:I16"/>
    <mergeCell ref="I17:I19"/>
    <mergeCell ref="I20:I22"/>
    <mergeCell ref="H14:H16"/>
    <mergeCell ref="H17:H19"/>
    <mergeCell ref="H20:H22"/>
    <mergeCell ref="J14:J16"/>
    <mergeCell ref="J17:J19"/>
    <mergeCell ref="J20:J22"/>
    <mergeCell ref="E14:E16"/>
    <mergeCell ref="E17:E19"/>
    <mergeCell ref="E20:E22"/>
    <mergeCell ref="E23:E25"/>
    <mergeCell ref="F14:F16"/>
    <mergeCell ref="F17:F19"/>
    <mergeCell ref="F20:F22"/>
    <mergeCell ref="F23:F25"/>
    <mergeCell ref="C2:D2"/>
    <mergeCell ref="A14:A16"/>
    <mergeCell ref="A17:A19"/>
    <mergeCell ref="A20:A22"/>
    <mergeCell ref="A23:A2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 für Homepage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Bartholet</dc:creator>
  <cp:lastModifiedBy>Bartholet, Philipp (Oerlikon Liechtenstein)</cp:lastModifiedBy>
  <dcterms:created xsi:type="dcterms:W3CDTF">2017-08-14T13:30:35Z</dcterms:created>
  <dcterms:modified xsi:type="dcterms:W3CDTF">2017-10-30T14:00:20Z</dcterms:modified>
</cp:coreProperties>
</file>